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'1кв'!$A$1:$E$52</definedName>
    <definedName name="_xlnm.Print_Area" localSheetId="1">'2кв'!$A$1:$E$50</definedName>
    <definedName name="_xlnm.Print_Area" localSheetId="2">'3кв'!$A$1:$E$50</definedName>
    <definedName name="_xlnm.Print_Area" localSheetId="3">'4кв'!$A$1:$E$51</definedName>
    <definedName name="_xlnm.Print_Area" localSheetId="4">отчет!$A$1:$C$38</definedName>
  </definedNames>
  <calcPr calcId="152511"/>
</workbook>
</file>

<file path=xl/calcChain.xml><?xml version="1.0" encoding="utf-8"?>
<calcChain xmlns="http://schemas.openxmlformats.org/spreadsheetml/2006/main">
  <c r="C18" i="27" l="1"/>
  <c r="C15" i="27"/>
  <c r="C13" i="27"/>
  <c r="C14" i="27"/>
  <c r="C12" i="27"/>
  <c r="C9" i="27"/>
  <c r="C8" i="27"/>
  <c r="C6" i="27"/>
  <c r="B46" i="26"/>
  <c r="E25" i="26"/>
  <c r="C26" i="27" l="1"/>
  <c r="C16" i="27"/>
  <c r="C20" i="27" s="1"/>
  <c r="C10" i="27"/>
  <c r="C21" i="27" l="1"/>
  <c r="B49" i="26"/>
  <c r="E23" i="26"/>
  <c r="E22" i="26"/>
  <c r="E27" i="26" s="1"/>
  <c r="B50" i="26" s="1"/>
  <c r="B51" i="26" l="1"/>
  <c r="B48" i="25"/>
  <c r="B45" i="25"/>
  <c r="B48" i="24" l="1"/>
  <c r="E23" i="25" l="1"/>
  <c r="E22" i="25"/>
  <c r="E23" i="24"/>
  <c r="E22" i="24"/>
  <c r="E26" i="24" s="1"/>
  <c r="B49" i="24" s="1"/>
  <c r="E26" i="25" l="1"/>
  <c r="B49" i="25" s="1"/>
  <c r="B50" i="25" s="1"/>
  <c r="B50" i="23"/>
  <c r="E26" i="23"/>
  <c r="E23" i="23" l="1"/>
  <c r="E22" i="23"/>
  <c r="E28" i="23" s="1"/>
  <c r="B51" i="23" s="1"/>
  <c r="B52" i="23" s="1"/>
  <c r="B45" i="24" s="1"/>
  <c r="B50" i="24" s="1"/>
</calcChain>
</file>

<file path=xl/sharedStrings.xml><?xml version="1.0" encoding="utf-8"?>
<sst xmlns="http://schemas.openxmlformats.org/spreadsheetml/2006/main" count="258" uniqueCount="99">
  <si>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</si>
  <si>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</si>
  <si>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</si>
  <si>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</si>
  <si>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</si>
  <si>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</si>
  <si>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</si>
  <si>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</si>
  <si>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</si>
  <si>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</si>
  <si>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</si>
  <si>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</si>
  <si>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</si>
  <si>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</si>
  <si>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</si>
  <si>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</si>
  <si>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</si>
  <si>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</si>
  <si>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</si>
  <si>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</si>
  <si>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</si>
  <si>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</si>
  <si>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</si>
  <si>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</si>
  <si>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</si>
  <si>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</si>
  <si>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</si>
  <si>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</si>
  <si>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</si>
  <si>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</si>
  <si>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</si>
  <si>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</si>
  <si>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</si>
  <si>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</si>
  <si>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</si>
  <si>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</si>
  <si>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</si>
  <si>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</si>
  <si>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</si>
  <si>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</si>
  <si>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ч/ч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</si>
  <si>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Теребковой Ларисы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</si>
  <si>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19.05.2022 г.</t>
    </r>
  </si>
  <si>
    <t>Заказчик - Собственники МКД, в лице председателя совета МКД Теребкова Л.Н.</t>
  </si>
  <si>
    <t>Предъявлено населению 39822,3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</si>
  <si>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</si>
  <si>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</si>
  <si>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</si>
  <si>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- 632,1м2</t>
  </si>
  <si>
    <t>Уборка мусора с чердака (смета)</t>
  </si>
  <si>
    <t>Замена фанового стояка(кв7)</t>
  </si>
  <si>
    <t>февраль</t>
  </si>
  <si>
    <t>март</t>
  </si>
  <si>
    <t xml:space="preserve">           2. Всего за период с "01" 01 2023 г. по "31" 03 2023 г. выполнено работ (оказано услуг) на общую сумму сорок пять тысяч шестьсот восемьдесят семь рублей 67 копеек</t>
  </si>
  <si>
    <t>Исполнитель - ООО ЖКХ "Локомотив", в лице директора Бовкун А.А.</t>
  </si>
  <si>
    <t xml:space="preserve">Интернет Ростелеком 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</si>
  <si>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</si>
  <si>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</si>
  <si>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</si>
  <si>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</si>
  <si>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</si>
  <si>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</si>
  <si>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тридцать три тысячи четыреста семьдесят восемь рублей 64 копейки</t>
  </si>
  <si>
    <t xml:space="preserve">           2. Всего за период с "01" 07 2023 г. по "30" 09 2023 г. выполнено работ (оказано услуг) на общую сумму тридцать семь тысяч триста тридцать два рубля 57 копеек</t>
  </si>
  <si>
    <t>Предъявлено населению 44563,05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</si>
  <si>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</si>
  <si>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</si>
  <si>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</si>
  <si>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</si>
  <si>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</si>
  <si>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</si>
  <si>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</si>
  <si>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</si>
  <si>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</si>
  <si>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</si>
  <si>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</si>
  <si>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</si>
  <si>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</si>
  <si>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</si>
  <si>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</si>
  <si>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</si>
  <si>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</si>
  <si>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</si>
  <si>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</si>
  <si>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</si>
  <si>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</si>
  <si>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</si>
  <si>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</si>
  <si>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3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</si>
  <si>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Теребковой Ларисы Николаевны</t>
    </r>
  </si>
  <si>
    <t>за 4 квартал 2023 года</t>
  </si>
  <si>
    <t>31.12.2023 г.</t>
  </si>
  <si>
    <t>Замена стояка ХВС (кв.12,16)</t>
  </si>
  <si>
    <t>декабрь</t>
  </si>
  <si>
    <t>4 квартал</t>
  </si>
  <si>
    <t xml:space="preserve">           2. Всего за период с "01" 10 2023 г. по "31" 12 2023 г. выполнено работ (оказано услуг) на общую сумму сорок шесть тысяч двести семьдесят два рубля 89 копеек.</t>
  </si>
  <si>
    <t>Начислено всего 168770,7</t>
  </si>
  <si>
    <t>Непредвиденные работы 32 ч/ч</t>
  </si>
  <si>
    <t xml:space="preserve">   * Уборка мусора с чердака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</si>
</sst>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10" fillId="0" borderId="4" xfId="0" applyFont="1" applyFill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5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3" borderId="6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9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11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0" fontId="4" fillId="2" borderId="0" xfId="0" applyFont="1" applyFill="1" applyBorder="1" applyAlignment="1">
      <alignment horizontal="left" wrapText="1"/>
    </xf>
    <xf numFmtId="0" fontId="4" fillId="0" borderId="0" xfId="0" applyFont="1" applyBorder="1"/>
    <xf numFmtId="0" fontId="10" fillId="0" borderId="11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3" fontId="4" fillId="0" borderId="10" xfId="1" applyFont="1" applyBorder="1" applyAlignment="1">
      <alignment horizontal="center" vertic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0" zoomScaleSheetLayoutView="100" workbookViewId="0">
      <selection activeCell="B27" sqref="B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45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22"/>
      <c r="C4" s="22"/>
      <c r="D4" s="52" t="s">
        <v>46</v>
      </c>
      <c r="E4" s="52"/>
    </row>
    <row r="5" spans="1:5" x14ac:dyDescent="0.25">
      <c r="A5" s="26"/>
      <c r="B5" s="4"/>
      <c r="C5" s="4"/>
      <c r="D5" s="4"/>
      <c r="E5" s="4"/>
    </row>
    <row r="6" spans="1:5" ht="18.7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25</v>
      </c>
      <c r="B7" s="47"/>
      <c r="C7" s="47"/>
      <c r="D7" s="47"/>
      <c r="E7" s="47"/>
    </row>
    <row r="8" spans="1:5" ht="21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41</v>
      </c>
      <c r="B9" s="40"/>
      <c r="C9" s="40"/>
      <c r="D9" s="40"/>
      <c r="E9" s="40"/>
    </row>
    <row r="10" spans="1:5" ht="23.4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0" t="s">
        <v>42</v>
      </c>
      <c r="B11" s="40"/>
      <c r="C11" s="40"/>
      <c r="D11" s="40"/>
      <c r="E11" s="40"/>
    </row>
    <row r="12" spans="1:5" ht="16.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.75" customHeight="1" x14ac:dyDescent="0.25">
      <c r="A14" s="43" t="s">
        <v>2</v>
      </c>
      <c r="B14" s="46"/>
      <c r="C14" s="46"/>
      <c r="D14" s="46"/>
      <c r="E14" s="46"/>
    </row>
    <row r="15" spans="1:5" ht="13.5" customHeight="1" x14ac:dyDescent="0.25">
      <c r="A15" s="40" t="s">
        <v>47</v>
      </c>
      <c r="B15" s="40"/>
      <c r="C15" s="40"/>
      <c r="D15" s="40"/>
      <c r="E15" s="40"/>
    </row>
    <row r="16" spans="1:5" ht="11.2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58.5" customHeight="1" x14ac:dyDescent="0.25">
      <c r="A18" s="40" t="s">
        <v>26</v>
      </c>
      <c r="B18" s="40"/>
      <c r="C18" s="40"/>
      <c r="D18" s="40"/>
      <c r="E18" s="40"/>
    </row>
    <row r="19" spans="1:8" ht="31.5" customHeight="1" x14ac:dyDescent="0.25">
      <c r="A19" s="38" t="s">
        <v>27</v>
      </c>
      <c r="B19" s="38"/>
      <c r="C19" s="38"/>
      <c r="D19" s="38"/>
      <c r="E19" s="38"/>
    </row>
    <row r="20" spans="1:8" ht="24" customHeight="1" x14ac:dyDescent="0.25">
      <c r="A20" s="38"/>
      <c r="B20" s="38"/>
      <c r="C20" s="38"/>
      <c r="D20" s="38"/>
      <c r="E20" s="38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13.63</v>
      </c>
      <c r="E22" s="7">
        <f>D22*F20*G20</f>
        <v>25846.569000000003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3.9</v>
      </c>
      <c r="E23" s="7">
        <f>D23*F20*G20</f>
        <v>7395.57</v>
      </c>
    </row>
    <row r="24" spans="1:8" x14ac:dyDescent="0.25">
      <c r="A24" s="6" t="s">
        <v>28</v>
      </c>
      <c r="B24" s="8" t="s">
        <v>35</v>
      </c>
      <c r="C24" s="3" t="s">
        <v>29</v>
      </c>
      <c r="D24" s="3"/>
      <c r="E24" s="7">
        <v>1305.03</v>
      </c>
    </row>
    <row r="25" spans="1:8" ht="20.25" customHeight="1" x14ac:dyDescent="0.25">
      <c r="A25" s="32" t="s">
        <v>49</v>
      </c>
      <c r="B25" s="8" t="s">
        <v>51</v>
      </c>
      <c r="C25" s="3" t="s">
        <v>29</v>
      </c>
      <c r="D25" s="3"/>
      <c r="E25" s="7">
        <v>9252.9</v>
      </c>
    </row>
    <row r="26" spans="1:8" x14ac:dyDescent="0.25">
      <c r="A26" s="27" t="s">
        <v>50</v>
      </c>
      <c r="B26" s="8" t="s">
        <v>52</v>
      </c>
      <c r="C26" s="3" t="s">
        <v>40</v>
      </c>
      <c r="D26" s="3">
        <v>8</v>
      </c>
      <c r="E26" s="7">
        <f>D26*235.95</f>
        <v>1887.6</v>
      </c>
    </row>
    <row r="27" spans="1:8" x14ac:dyDescent="0.25">
      <c r="A27" s="20"/>
      <c r="B27" s="8"/>
      <c r="C27" s="3"/>
      <c r="D27" s="3"/>
      <c r="E27" s="7"/>
    </row>
    <row r="28" spans="1:8" s="12" customFormat="1" ht="14.25" x14ac:dyDescent="0.2">
      <c r="A28" s="9" t="s">
        <v>24</v>
      </c>
      <c r="B28" s="18"/>
      <c r="C28" s="10"/>
      <c r="D28" s="10"/>
      <c r="E28" s="11">
        <f>SUM(E22:E27)</f>
        <v>45687.669000000002</v>
      </c>
    </row>
    <row r="30" spans="1:8" ht="30.75" customHeight="1" x14ac:dyDescent="0.25">
      <c r="A30" s="39" t="s">
        <v>53</v>
      </c>
      <c r="B30" s="39"/>
      <c r="C30" s="39"/>
      <c r="D30" s="39"/>
      <c r="E30" s="39"/>
    </row>
    <row r="31" spans="1:8" ht="33.75" customHeight="1" x14ac:dyDescent="0.25">
      <c r="A31" s="40" t="s">
        <v>21</v>
      </c>
      <c r="B31" s="40"/>
      <c r="C31" s="40"/>
      <c r="D31" s="40"/>
      <c r="E31" s="40"/>
    </row>
    <row r="32" spans="1:8" ht="13.9" customHeight="1" x14ac:dyDescent="0.25">
      <c r="A32" s="40" t="s">
        <v>20</v>
      </c>
      <c r="B32" s="40"/>
      <c r="C32" s="40"/>
      <c r="D32" s="40"/>
      <c r="E32" s="40"/>
      <c r="F32" s="12"/>
      <c r="G32" s="12"/>
      <c r="H32" s="13"/>
    </row>
    <row r="33" spans="1:5" ht="33" customHeight="1" x14ac:dyDescent="0.25">
      <c r="A33" s="40" t="s">
        <v>30</v>
      </c>
      <c r="B33" s="40"/>
      <c r="C33" s="40"/>
      <c r="D33" s="40"/>
      <c r="E33" s="40"/>
    </row>
    <row r="34" spans="1:5" x14ac:dyDescent="0.25">
      <c r="A34" s="40" t="s">
        <v>18</v>
      </c>
      <c r="B34" s="40"/>
      <c r="C34" s="40"/>
      <c r="D34" s="40"/>
      <c r="E34" s="40"/>
    </row>
    <row r="35" spans="1:5" x14ac:dyDescent="0.25">
      <c r="A35" s="23"/>
      <c r="B35" s="23"/>
      <c r="C35" s="23"/>
      <c r="D35" s="23"/>
      <c r="E35" s="23"/>
    </row>
    <row r="36" spans="1:5" x14ac:dyDescent="0.25">
      <c r="A36" s="41" t="s">
        <v>5</v>
      </c>
      <c r="B36" s="41"/>
      <c r="C36" s="41"/>
      <c r="D36" s="41"/>
      <c r="E36" s="41"/>
    </row>
    <row r="37" spans="1:5" x14ac:dyDescent="0.25">
      <c r="A37" s="40" t="s">
        <v>18</v>
      </c>
      <c r="B37" s="40"/>
      <c r="C37" s="40"/>
      <c r="D37" s="40"/>
      <c r="E37" s="40"/>
    </row>
    <row r="38" spans="1:5" ht="13.9" customHeight="1" x14ac:dyDescent="0.25">
      <c r="A38" s="42" t="s">
        <v>54</v>
      </c>
      <c r="B38" s="42"/>
      <c r="C38" s="42"/>
      <c r="D38" s="42"/>
      <c r="E38" s="42"/>
    </row>
    <row r="39" spans="1:5" x14ac:dyDescent="0.25">
      <c r="B39" s="37" t="s">
        <v>19</v>
      </c>
      <c r="C39" s="37"/>
      <c r="D39" s="37"/>
      <c r="E39" s="5" t="s">
        <v>6</v>
      </c>
    </row>
    <row r="40" spans="1:5" x14ac:dyDescent="0.25">
      <c r="A40" s="25"/>
      <c r="B40" s="25"/>
      <c r="C40" s="25"/>
      <c r="D40" s="25"/>
      <c r="E40" s="25"/>
    </row>
    <row r="41" spans="1:5" ht="13.9" customHeight="1" x14ac:dyDescent="0.25">
      <c r="A41" s="42" t="s">
        <v>43</v>
      </c>
      <c r="B41" s="42"/>
      <c r="C41" s="42"/>
      <c r="D41" s="42"/>
      <c r="E41" s="42"/>
    </row>
    <row r="42" spans="1:5" x14ac:dyDescent="0.25">
      <c r="B42" s="37" t="s">
        <v>19</v>
      </c>
      <c r="C42" s="37"/>
      <c r="D42" s="37"/>
      <c r="E42" s="5" t="s">
        <v>6</v>
      </c>
    </row>
    <row r="45" spans="1:5" x14ac:dyDescent="0.25">
      <c r="A45" s="2" t="s">
        <v>48</v>
      </c>
    </row>
    <row r="46" spans="1:5" x14ac:dyDescent="0.25">
      <c r="A46" s="12" t="s">
        <v>31</v>
      </c>
    </row>
    <row r="47" spans="1:5" x14ac:dyDescent="0.25">
      <c r="A47" s="2" t="s">
        <v>36</v>
      </c>
      <c r="B47" s="14">
        <v>-12838.48</v>
      </c>
    </row>
    <row r="48" spans="1:5" x14ac:dyDescent="0.25">
      <c r="A48" s="16" t="s">
        <v>44</v>
      </c>
      <c r="B48" s="15"/>
    </row>
    <row r="49" spans="1:2" x14ac:dyDescent="0.25">
      <c r="A49" s="2" t="s">
        <v>33</v>
      </c>
      <c r="B49" s="15">
        <v>36719.85</v>
      </c>
    </row>
    <row r="50" spans="1:2" x14ac:dyDescent="0.25">
      <c r="A50" s="2" t="s">
        <v>55</v>
      </c>
      <c r="B50" s="15">
        <f>150*9</f>
        <v>1350</v>
      </c>
    </row>
    <row r="51" spans="1:2" ht="30" x14ac:dyDescent="0.25">
      <c r="A51" s="24" t="s">
        <v>34</v>
      </c>
      <c r="B51" s="15">
        <f>E28</f>
        <v>45687.669000000002</v>
      </c>
    </row>
    <row r="52" spans="1:2" x14ac:dyDescent="0.25">
      <c r="A52" s="12" t="s">
        <v>32</v>
      </c>
      <c r="B52" s="17">
        <f>B47+B49+B50-B51</f>
        <v>-20456.299000000003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D47" sqref="D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56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22"/>
      <c r="C4" s="22"/>
      <c r="D4" s="52" t="s">
        <v>57</v>
      </c>
      <c r="E4" s="52"/>
    </row>
    <row r="5" spans="1:5" x14ac:dyDescent="0.25">
      <c r="A5" s="31"/>
      <c r="B5" s="4"/>
      <c r="C5" s="4"/>
      <c r="D5" s="4"/>
      <c r="E5" s="4"/>
    </row>
    <row r="6" spans="1:5" ht="18.7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25</v>
      </c>
      <c r="B7" s="47"/>
      <c r="C7" s="47"/>
      <c r="D7" s="47"/>
      <c r="E7" s="47"/>
    </row>
    <row r="8" spans="1:5" ht="21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41</v>
      </c>
      <c r="B9" s="40"/>
      <c r="C9" s="40"/>
      <c r="D9" s="40"/>
      <c r="E9" s="40"/>
    </row>
    <row r="10" spans="1:5" ht="23.4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0" t="s">
        <v>42</v>
      </c>
      <c r="B11" s="40"/>
      <c r="C11" s="40"/>
      <c r="D11" s="40"/>
      <c r="E11" s="40"/>
    </row>
    <row r="12" spans="1:5" ht="16.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.75" customHeight="1" x14ac:dyDescent="0.25">
      <c r="A14" s="43" t="s">
        <v>2</v>
      </c>
      <c r="B14" s="46"/>
      <c r="C14" s="46"/>
      <c r="D14" s="46"/>
      <c r="E14" s="46"/>
    </row>
    <row r="15" spans="1:5" ht="13.5" customHeight="1" x14ac:dyDescent="0.25">
      <c r="A15" s="40" t="s">
        <v>47</v>
      </c>
      <c r="B15" s="40"/>
      <c r="C15" s="40"/>
      <c r="D15" s="40"/>
      <c r="E15" s="40"/>
    </row>
    <row r="16" spans="1:5" ht="11.2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58.5" customHeight="1" x14ac:dyDescent="0.25">
      <c r="A18" s="40" t="s">
        <v>26</v>
      </c>
      <c r="B18" s="40"/>
      <c r="C18" s="40"/>
      <c r="D18" s="40"/>
      <c r="E18" s="40"/>
    </row>
    <row r="19" spans="1:8" ht="31.5" customHeight="1" x14ac:dyDescent="0.25">
      <c r="A19" s="38" t="s">
        <v>27</v>
      </c>
      <c r="B19" s="38"/>
      <c r="C19" s="38"/>
      <c r="D19" s="38"/>
      <c r="E19" s="38"/>
    </row>
    <row r="20" spans="1:8" ht="24" customHeight="1" x14ac:dyDescent="0.25">
      <c r="A20" s="38"/>
      <c r="B20" s="38"/>
      <c r="C20" s="38"/>
      <c r="D20" s="38"/>
      <c r="E20" s="38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13.63</v>
      </c>
      <c r="E22" s="7">
        <f>D22*F20*G20</f>
        <v>25846.569000000003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3.9</v>
      </c>
      <c r="E23" s="7">
        <f>D23*F20*G20</f>
        <v>7395.57</v>
      </c>
    </row>
    <row r="24" spans="1:8" x14ac:dyDescent="0.25">
      <c r="A24" s="6" t="s">
        <v>28</v>
      </c>
      <c r="B24" s="8" t="s">
        <v>58</v>
      </c>
      <c r="C24" s="3" t="s">
        <v>29</v>
      </c>
      <c r="D24" s="3"/>
      <c r="E24" s="7">
        <v>236.5</v>
      </c>
    </row>
    <row r="25" spans="1:8" x14ac:dyDescent="0.25">
      <c r="A25" s="20"/>
      <c r="B25" s="8"/>
      <c r="C25" s="3"/>
      <c r="D25" s="3"/>
      <c r="E25" s="7"/>
    </row>
    <row r="26" spans="1:8" s="12" customFormat="1" ht="14.25" x14ac:dyDescent="0.2">
      <c r="A26" s="9" t="s">
        <v>24</v>
      </c>
      <c r="B26" s="18"/>
      <c r="C26" s="10"/>
      <c r="D26" s="10"/>
      <c r="E26" s="11">
        <f>SUM(E22:E25)</f>
        <v>33478.639000000003</v>
      </c>
    </row>
    <row r="28" spans="1:8" ht="30.75" customHeight="1" x14ac:dyDescent="0.25">
      <c r="A28" s="39" t="s">
        <v>62</v>
      </c>
      <c r="B28" s="39"/>
      <c r="C28" s="39"/>
      <c r="D28" s="39"/>
      <c r="E28" s="39"/>
    </row>
    <row r="29" spans="1:8" ht="33.75" customHeight="1" x14ac:dyDescent="0.25">
      <c r="A29" s="40" t="s">
        <v>21</v>
      </c>
      <c r="B29" s="40"/>
      <c r="C29" s="40"/>
      <c r="D29" s="40"/>
      <c r="E29" s="40"/>
    </row>
    <row r="30" spans="1:8" ht="13.9" customHeight="1" x14ac:dyDescent="0.25">
      <c r="A30" s="40" t="s">
        <v>20</v>
      </c>
      <c r="B30" s="40"/>
      <c r="C30" s="40"/>
      <c r="D30" s="40"/>
      <c r="E30" s="40"/>
      <c r="F30" s="12"/>
      <c r="G30" s="12"/>
      <c r="H30" s="13"/>
    </row>
    <row r="31" spans="1:8" ht="33" customHeight="1" x14ac:dyDescent="0.25">
      <c r="A31" s="40" t="s">
        <v>30</v>
      </c>
      <c r="B31" s="40"/>
      <c r="C31" s="40"/>
      <c r="D31" s="40"/>
      <c r="E31" s="40"/>
    </row>
    <row r="32" spans="1:8" x14ac:dyDescent="0.25">
      <c r="A32" s="40" t="s">
        <v>18</v>
      </c>
      <c r="B32" s="40"/>
      <c r="C32" s="40"/>
      <c r="D32" s="40"/>
      <c r="E32" s="40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40" t="s">
        <v>18</v>
      </c>
      <c r="B35" s="40"/>
      <c r="C35" s="40"/>
      <c r="D35" s="40"/>
      <c r="E35" s="40"/>
    </row>
    <row r="36" spans="1:5" ht="13.9" customHeight="1" x14ac:dyDescent="0.25">
      <c r="A36" s="42" t="s">
        <v>54</v>
      </c>
      <c r="B36" s="42"/>
      <c r="C36" s="42"/>
      <c r="D36" s="42"/>
      <c r="E36" s="42"/>
    </row>
    <row r="37" spans="1:5" x14ac:dyDescent="0.25">
      <c r="B37" s="37" t="s">
        <v>19</v>
      </c>
      <c r="C37" s="37"/>
      <c r="D37" s="37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ht="13.9" customHeight="1" x14ac:dyDescent="0.25">
      <c r="A39" s="42" t="s">
        <v>43</v>
      </c>
      <c r="B39" s="42"/>
      <c r="C39" s="42"/>
      <c r="D39" s="42"/>
      <c r="E39" s="42"/>
    </row>
    <row r="40" spans="1:5" x14ac:dyDescent="0.25">
      <c r="B40" s="37" t="s">
        <v>19</v>
      </c>
      <c r="C40" s="37"/>
      <c r="D40" s="37"/>
      <c r="E40" s="5" t="s">
        <v>6</v>
      </c>
    </row>
    <row r="43" spans="1:5" x14ac:dyDescent="0.25">
      <c r="A43" s="2" t="s">
        <v>48</v>
      </c>
    </row>
    <row r="44" spans="1:5" x14ac:dyDescent="0.25">
      <c r="A44" s="12" t="s">
        <v>31</v>
      </c>
    </row>
    <row r="45" spans="1:5" x14ac:dyDescent="0.25">
      <c r="A45" s="2" t="s">
        <v>36</v>
      </c>
      <c r="B45" s="14">
        <f>'1кв'!B52</f>
        <v>-20456.299000000003</v>
      </c>
    </row>
    <row r="46" spans="1:5" x14ac:dyDescent="0.25">
      <c r="A46" s="16" t="s">
        <v>44</v>
      </c>
      <c r="B46" s="15"/>
    </row>
    <row r="47" spans="1:5" x14ac:dyDescent="0.25">
      <c r="A47" s="2" t="s">
        <v>33</v>
      </c>
      <c r="B47" s="15">
        <v>44332.01</v>
      </c>
    </row>
    <row r="48" spans="1:5" x14ac:dyDescent="0.25">
      <c r="A48" s="2" t="s">
        <v>55</v>
      </c>
      <c r="B48" s="15">
        <f>150*3</f>
        <v>450</v>
      </c>
    </row>
    <row r="49" spans="1:2" ht="30" x14ac:dyDescent="0.25">
      <c r="A49" s="29" t="s">
        <v>34</v>
      </c>
      <c r="B49" s="15">
        <f>E26</f>
        <v>33478.639000000003</v>
      </c>
    </row>
    <row r="50" spans="1:2" x14ac:dyDescent="0.25">
      <c r="A50" s="12" t="s">
        <v>32</v>
      </c>
      <c r="B50" s="17">
        <f>B45+B47+B48-B49</f>
        <v>-9152.9280000000035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1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59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22"/>
      <c r="C4" s="22"/>
      <c r="D4" s="52" t="s">
        <v>60</v>
      </c>
      <c r="E4" s="52"/>
    </row>
    <row r="5" spans="1:5" x14ac:dyDescent="0.25">
      <c r="A5" s="31"/>
      <c r="B5" s="4"/>
      <c r="C5" s="4"/>
      <c r="D5" s="4"/>
      <c r="E5" s="4"/>
    </row>
    <row r="6" spans="1:5" ht="18.7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25</v>
      </c>
      <c r="B7" s="47"/>
      <c r="C7" s="47"/>
      <c r="D7" s="47"/>
      <c r="E7" s="47"/>
    </row>
    <row r="8" spans="1:5" ht="21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41</v>
      </c>
      <c r="B9" s="40"/>
      <c r="C9" s="40"/>
      <c r="D9" s="40"/>
      <c r="E9" s="40"/>
    </row>
    <row r="10" spans="1:5" ht="23.4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0" t="s">
        <v>42</v>
      </c>
      <c r="B11" s="40"/>
      <c r="C11" s="40"/>
      <c r="D11" s="40"/>
      <c r="E11" s="40"/>
    </row>
    <row r="12" spans="1:5" ht="16.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.75" customHeight="1" x14ac:dyDescent="0.25">
      <c r="A14" s="43" t="s">
        <v>2</v>
      </c>
      <c r="B14" s="46"/>
      <c r="C14" s="46"/>
      <c r="D14" s="46"/>
      <c r="E14" s="46"/>
    </row>
    <row r="15" spans="1:5" ht="13.5" customHeight="1" x14ac:dyDescent="0.25">
      <c r="A15" s="40" t="s">
        <v>47</v>
      </c>
      <c r="B15" s="40"/>
      <c r="C15" s="40"/>
      <c r="D15" s="40"/>
      <c r="E15" s="40"/>
    </row>
    <row r="16" spans="1:5" ht="11.2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58.5" customHeight="1" x14ac:dyDescent="0.25">
      <c r="A18" s="40" t="s">
        <v>26</v>
      </c>
      <c r="B18" s="40"/>
      <c r="C18" s="40"/>
      <c r="D18" s="40"/>
      <c r="E18" s="40"/>
    </row>
    <row r="19" spans="1:8" ht="31.5" customHeight="1" x14ac:dyDescent="0.25">
      <c r="A19" s="38" t="s">
        <v>27</v>
      </c>
      <c r="B19" s="38"/>
      <c r="C19" s="38"/>
      <c r="D19" s="38"/>
      <c r="E19" s="38"/>
    </row>
    <row r="20" spans="1:8" ht="24" customHeight="1" x14ac:dyDescent="0.25">
      <c r="A20" s="38"/>
      <c r="B20" s="38"/>
      <c r="C20" s="38"/>
      <c r="D20" s="38"/>
      <c r="E20" s="38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61</v>
      </c>
      <c r="C24" s="3" t="s">
        <v>29</v>
      </c>
      <c r="D24" s="3"/>
      <c r="E24" s="7">
        <v>146.13</v>
      </c>
    </row>
    <row r="25" spans="1:8" x14ac:dyDescent="0.25">
      <c r="A25" s="20"/>
      <c r="B25" s="8"/>
      <c r="C25" s="3"/>
      <c r="D25" s="3"/>
      <c r="E25" s="7"/>
    </row>
    <row r="26" spans="1:8" s="12" customFormat="1" ht="14.25" x14ac:dyDescent="0.2">
      <c r="A26" s="9" t="s">
        <v>24</v>
      </c>
      <c r="B26" s="18"/>
      <c r="C26" s="10"/>
      <c r="D26" s="10"/>
      <c r="E26" s="11">
        <f>SUM(E22:E25)</f>
        <v>37332.572999999997</v>
      </c>
    </row>
    <row r="28" spans="1:8" ht="30.75" customHeight="1" x14ac:dyDescent="0.25">
      <c r="A28" s="39" t="s">
        <v>63</v>
      </c>
      <c r="B28" s="39"/>
      <c r="C28" s="39"/>
      <c r="D28" s="39"/>
      <c r="E28" s="39"/>
    </row>
    <row r="29" spans="1:8" ht="33.75" customHeight="1" x14ac:dyDescent="0.25">
      <c r="A29" s="40" t="s">
        <v>21</v>
      </c>
      <c r="B29" s="40"/>
      <c r="C29" s="40"/>
      <c r="D29" s="40"/>
      <c r="E29" s="40"/>
    </row>
    <row r="30" spans="1:8" ht="13.9" customHeight="1" x14ac:dyDescent="0.25">
      <c r="A30" s="40" t="s">
        <v>20</v>
      </c>
      <c r="B30" s="40"/>
      <c r="C30" s="40"/>
      <c r="D30" s="40"/>
      <c r="E30" s="40"/>
      <c r="F30" s="12"/>
      <c r="G30" s="12"/>
      <c r="H30" s="13"/>
    </row>
    <row r="31" spans="1:8" ht="33" customHeight="1" x14ac:dyDescent="0.25">
      <c r="A31" s="40" t="s">
        <v>30</v>
      </c>
      <c r="B31" s="40"/>
      <c r="C31" s="40"/>
      <c r="D31" s="40"/>
      <c r="E31" s="40"/>
    </row>
    <row r="32" spans="1:8" x14ac:dyDescent="0.25">
      <c r="A32" s="40" t="s">
        <v>18</v>
      </c>
      <c r="B32" s="40"/>
      <c r="C32" s="40"/>
      <c r="D32" s="40"/>
      <c r="E32" s="40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40" t="s">
        <v>18</v>
      </c>
      <c r="B35" s="40"/>
      <c r="C35" s="40"/>
      <c r="D35" s="40"/>
      <c r="E35" s="40"/>
    </row>
    <row r="36" spans="1:5" ht="13.9" customHeight="1" x14ac:dyDescent="0.25">
      <c r="A36" s="42" t="s">
        <v>54</v>
      </c>
      <c r="B36" s="42"/>
      <c r="C36" s="42"/>
      <c r="D36" s="42"/>
      <c r="E36" s="42"/>
    </row>
    <row r="37" spans="1:5" x14ac:dyDescent="0.25">
      <c r="B37" s="37" t="s">
        <v>19</v>
      </c>
      <c r="C37" s="37"/>
      <c r="D37" s="37"/>
      <c r="E37" s="5" t="s">
        <v>6</v>
      </c>
    </row>
    <row r="38" spans="1:5" x14ac:dyDescent="0.25">
      <c r="A38" s="30"/>
      <c r="B38" s="30"/>
      <c r="C38" s="30"/>
      <c r="D38" s="30"/>
      <c r="E38" s="30"/>
    </row>
    <row r="39" spans="1:5" ht="13.9" customHeight="1" x14ac:dyDescent="0.25">
      <c r="A39" s="42" t="s">
        <v>43</v>
      </c>
      <c r="B39" s="42"/>
      <c r="C39" s="42"/>
      <c r="D39" s="42"/>
      <c r="E39" s="42"/>
    </row>
    <row r="40" spans="1:5" x14ac:dyDescent="0.25">
      <c r="B40" s="37" t="s">
        <v>19</v>
      </c>
      <c r="C40" s="37"/>
      <c r="D40" s="37"/>
      <c r="E40" s="5" t="s">
        <v>6</v>
      </c>
    </row>
    <row r="43" spans="1:5" x14ac:dyDescent="0.25">
      <c r="A43" s="2" t="s">
        <v>48</v>
      </c>
    </row>
    <row r="44" spans="1:5" x14ac:dyDescent="0.25">
      <c r="A44" s="12" t="s">
        <v>31</v>
      </c>
    </row>
    <row r="45" spans="1:5" x14ac:dyDescent="0.25">
      <c r="A45" s="2" t="s">
        <v>36</v>
      </c>
      <c r="B45" s="14">
        <f>'2кв'!B50</f>
        <v>-9152.9280000000035</v>
      </c>
    </row>
    <row r="46" spans="1:5" x14ac:dyDescent="0.25">
      <c r="A46" s="16" t="s">
        <v>64</v>
      </c>
      <c r="B46" s="15"/>
    </row>
    <row r="47" spans="1:5" x14ac:dyDescent="0.25">
      <c r="A47" s="2" t="s">
        <v>33</v>
      </c>
      <c r="B47" s="15">
        <v>39534.800000000003</v>
      </c>
    </row>
    <row r="48" spans="1:5" x14ac:dyDescent="0.25">
      <c r="A48" s="2" t="s">
        <v>55</v>
      </c>
      <c r="B48" s="15">
        <f>150*3</f>
        <v>450</v>
      </c>
    </row>
    <row r="49" spans="1:2" ht="30" x14ac:dyDescent="0.25">
      <c r="A49" s="29" t="s">
        <v>34</v>
      </c>
      <c r="B49" s="15">
        <f>E26</f>
        <v>37332.572999999997</v>
      </c>
    </row>
    <row r="50" spans="1:2" x14ac:dyDescent="0.25">
      <c r="A50" s="12" t="s">
        <v>32</v>
      </c>
      <c r="B50" s="17">
        <f>B45+B47+B48-B49</f>
        <v>-6500.7009999999973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37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48" t="s">
        <v>11</v>
      </c>
      <c r="B1" s="48"/>
      <c r="C1" s="48"/>
      <c r="D1" s="48"/>
      <c r="E1" s="48"/>
    </row>
    <row r="2" spans="1:5" ht="30" customHeight="1" x14ac:dyDescent="0.25">
      <c r="A2" s="49" t="s">
        <v>12</v>
      </c>
      <c r="B2" s="50"/>
      <c r="C2" s="50"/>
      <c r="D2" s="50"/>
      <c r="E2" s="50"/>
    </row>
    <row r="3" spans="1:5" x14ac:dyDescent="0.25">
      <c r="A3" s="51" t="s">
        <v>90</v>
      </c>
      <c r="B3" s="51"/>
      <c r="C3" s="51"/>
      <c r="D3" s="51"/>
      <c r="E3" s="51"/>
    </row>
    <row r="4" spans="1:5" s="1" customFormat="1" ht="15.75" x14ac:dyDescent="0.25">
      <c r="A4" s="21" t="s">
        <v>13</v>
      </c>
      <c r="B4" s="22"/>
      <c r="C4" s="22"/>
      <c r="D4" s="81"/>
      <c r="E4" s="81" t="s">
        <v>91</v>
      </c>
    </row>
    <row r="5" spans="1:5" x14ac:dyDescent="0.25">
      <c r="A5" s="36"/>
      <c r="B5" s="4"/>
      <c r="C5" s="4"/>
      <c r="D5" s="4"/>
      <c r="E5" s="4"/>
    </row>
    <row r="6" spans="1:5" ht="18.75" customHeight="1" x14ac:dyDescent="0.25">
      <c r="A6" s="40" t="s">
        <v>0</v>
      </c>
      <c r="B6" s="40"/>
      <c r="C6" s="40"/>
      <c r="D6" s="40"/>
      <c r="E6" s="40"/>
    </row>
    <row r="7" spans="1:5" x14ac:dyDescent="0.25">
      <c r="A7" s="47" t="s">
        <v>25</v>
      </c>
      <c r="B7" s="47"/>
      <c r="C7" s="47"/>
      <c r="D7" s="47"/>
      <c r="E7" s="47"/>
    </row>
    <row r="8" spans="1:5" ht="21" customHeight="1" x14ac:dyDescent="0.25">
      <c r="A8" s="43" t="s">
        <v>1</v>
      </c>
      <c r="B8" s="43"/>
      <c r="C8" s="43"/>
      <c r="D8" s="43"/>
      <c r="E8" s="43"/>
    </row>
    <row r="9" spans="1:5" x14ac:dyDescent="0.25">
      <c r="A9" s="40" t="s">
        <v>89</v>
      </c>
      <c r="B9" s="40"/>
      <c r="C9" s="40"/>
      <c r="D9" s="40"/>
      <c r="E9" s="40"/>
    </row>
    <row r="10" spans="1:5" ht="23.45" customHeight="1" x14ac:dyDescent="0.25">
      <c r="A10" s="44" t="s">
        <v>14</v>
      </c>
      <c r="B10" s="45"/>
      <c r="C10" s="45"/>
      <c r="D10" s="45"/>
      <c r="E10" s="45"/>
    </row>
    <row r="11" spans="1:5" ht="29.25" customHeight="1" x14ac:dyDescent="0.25">
      <c r="A11" s="40" t="s">
        <v>42</v>
      </c>
      <c r="B11" s="40"/>
      <c r="C11" s="40"/>
      <c r="D11" s="40"/>
      <c r="E11" s="40"/>
    </row>
    <row r="12" spans="1:5" ht="16.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0" t="s">
        <v>22</v>
      </c>
      <c r="B13" s="40"/>
      <c r="C13" s="40"/>
      <c r="D13" s="40"/>
      <c r="E13" s="40"/>
    </row>
    <row r="14" spans="1:5" ht="21.75" customHeight="1" x14ac:dyDescent="0.25">
      <c r="A14" s="43" t="s">
        <v>2</v>
      </c>
      <c r="B14" s="46"/>
      <c r="C14" s="46"/>
      <c r="D14" s="46"/>
      <c r="E14" s="46"/>
    </row>
    <row r="15" spans="1:5" ht="13.5" customHeight="1" x14ac:dyDescent="0.25">
      <c r="A15" s="40" t="s">
        <v>47</v>
      </c>
      <c r="B15" s="40"/>
      <c r="C15" s="40"/>
      <c r="D15" s="40"/>
      <c r="E15" s="40"/>
    </row>
    <row r="16" spans="1:5" ht="11.25" customHeight="1" x14ac:dyDescent="0.25">
      <c r="A16" s="43" t="s">
        <v>16</v>
      </c>
      <c r="B16" s="46"/>
      <c r="C16" s="46"/>
      <c r="D16" s="46"/>
      <c r="E16" s="46"/>
    </row>
    <row r="17" spans="1:8" ht="30.75" customHeight="1" x14ac:dyDescent="0.25">
      <c r="A17" s="40" t="s">
        <v>17</v>
      </c>
      <c r="B17" s="40"/>
      <c r="C17" s="40"/>
      <c r="D17" s="40"/>
      <c r="E17" s="40"/>
    </row>
    <row r="18" spans="1:8" ht="58.5" customHeight="1" x14ac:dyDescent="0.25">
      <c r="A18" s="40" t="s">
        <v>26</v>
      </c>
      <c r="B18" s="40"/>
      <c r="C18" s="40"/>
      <c r="D18" s="40"/>
      <c r="E18" s="40"/>
    </row>
    <row r="19" spans="1:8" ht="31.5" customHeight="1" x14ac:dyDescent="0.25">
      <c r="A19" s="38" t="s">
        <v>27</v>
      </c>
      <c r="B19" s="38"/>
      <c r="C19" s="38"/>
      <c r="D19" s="38"/>
      <c r="E19" s="38"/>
    </row>
    <row r="20" spans="1:8" ht="24" customHeight="1" x14ac:dyDescent="0.25">
      <c r="A20" s="38"/>
      <c r="B20" s="38"/>
      <c r="C20" s="38"/>
      <c r="D20" s="38"/>
      <c r="E20" s="38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15.25</v>
      </c>
      <c r="E22" s="7">
        <f>D22*F20*G20</f>
        <v>28918.574999999997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4.3600000000000003</v>
      </c>
      <c r="E23" s="7">
        <f>D23*F20*G20</f>
        <v>8267.8680000000004</v>
      </c>
    </row>
    <row r="24" spans="1:8" x14ac:dyDescent="0.25">
      <c r="A24" s="6" t="s">
        <v>28</v>
      </c>
      <c r="B24" s="8" t="s">
        <v>94</v>
      </c>
      <c r="C24" s="3" t="s">
        <v>29</v>
      </c>
      <c r="D24" s="3"/>
      <c r="E24" s="7">
        <v>2844.77</v>
      </c>
    </row>
    <row r="25" spans="1:8" x14ac:dyDescent="0.25">
      <c r="A25" s="82" t="s">
        <v>92</v>
      </c>
      <c r="B25" s="8" t="s">
        <v>93</v>
      </c>
      <c r="C25" s="3" t="s">
        <v>40</v>
      </c>
      <c r="D25" s="3">
        <v>24</v>
      </c>
      <c r="E25" s="7">
        <f>D25*260.07</f>
        <v>6241.68</v>
      </c>
    </row>
    <row r="26" spans="1:8" x14ac:dyDescent="0.25">
      <c r="A26" s="85"/>
      <c r="B26" s="86"/>
      <c r="C26" s="87"/>
      <c r="D26" s="87"/>
      <c r="E26" s="88"/>
    </row>
    <row r="27" spans="1:8" s="12" customFormat="1" ht="14.25" x14ac:dyDescent="0.2">
      <c r="A27" s="9" t="s">
        <v>24</v>
      </c>
      <c r="B27" s="18"/>
      <c r="C27" s="10"/>
      <c r="D27" s="10"/>
      <c r="E27" s="11">
        <f>SUM(E22:E26)</f>
        <v>46272.892999999996</v>
      </c>
    </row>
    <row r="28" spans="1:8" s="84" customFormat="1" x14ac:dyDescent="0.25"/>
    <row r="29" spans="1:8" ht="30.75" customHeight="1" x14ac:dyDescent="0.25">
      <c r="A29" s="83" t="s">
        <v>95</v>
      </c>
      <c r="B29" s="83"/>
      <c r="C29" s="83"/>
      <c r="D29" s="83"/>
      <c r="E29" s="83"/>
    </row>
    <row r="30" spans="1:8" ht="33.75" customHeight="1" x14ac:dyDescent="0.25">
      <c r="A30" s="40" t="s">
        <v>21</v>
      </c>
      <c r="B30" s="40"/>
      <c r="C30" s="40"/>
      <c r="D30" s="40"/>
      <c r="E30" s="40"/>
    </row>
    <row r="31" spans="1:8" ht="13.9" customHeight="1" x14ac:dyDescent="0.25">
      <c r="A31" s="40" t="s">
        <v>20</v>
      </c>
      <c r="B31" s="40"/>
      <c r="C31" s="40"/>
      <c r="D31" s="40"/>
      <c r="E31" s="40"/>
      <c r="F31" s="12"/>
      <c r="G31" s="12"/>
      <c r="H31" s="13"/>
    </row>
    <row r="32" spans="1:8" ht="33" customHeight="1" x14ac:dyDescent="0.25">
      <c r="A32" s="40" t="s">
        <v>30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33"/>
      <c r="B34" s="33"/>
      <c r="C34" s="33"/>
      <c r="D34" s="33"/>
      <c r="E34" s="33"/>
    </row>
    <row r="35" spans="1:5" x14ac:dyDescent="0.25">
      <c r="A35" s="41" t="s">
        <v>5</v>
      </c>
      <c r="B35" s="41"/>
      <c r="C35" s="41"/>
      <c r="D35" s="41"/>
      <c r="E35" s="41"/>
    </row>
    <row r="36" spans="1:5" x14ac:dyDescent="0.25">
      <c r="A36" s="40" t="s">
        <v>18</v>
      </c>
      <c r="B36" s="40"/>
      <c r="C36" s="40"/>
      <c r="D36" s="40"/>
      <c r="E36" s="40"/>
    </row>
    <row r="37" spans="1:5" ht="13.9" customHeight="1" x14ac:dyDescent="0.25">
      <c r="A37" s="42" t="s">
        <v>54</v>
      </c>
      <c r="B37" s="42"/>
      <c r="C37" s="42"/>
      <c r="D37" s="42"/>
      <c r="E37" s="42"/>
    </row>
    <row r="38" spans="1:5" x14ac:dyDescent="0.25">
      <c r="B38" s="37" t="s">
        <v>19</v>
      </c>
      <c r="C38" s="37"/>
      <c r="D38" s="37"/>
      <c r="E38" s="5" t="s">
        <v>6</v>
      </c>
    </row>
    <row r="39" spans="1:5" x14ac:dyDescent="0.25">
      <c r="A39" s="35"/>
      <c r="B39" s="35"/>
      <c r="C39" s="35"/>
      <c r="D39" s="35"/>
      <c r="E39" s="35"/>
    </row>
    <row r="40" spans="1:5" ht="13.9" customHeight="1" x14ac:dyDescent="0.25">
      <c r="A40" s="42" t="s">
        <v>43</v>
      </c>
      <c r="B40" s="42"/>
      <c r="C40" s="42"/>
      <c r="D40" s="42"/>
      <c r="E40" s="42"/>
    </row>
    <row r="41" spans="1:5" x14ac:dyDescent="0.25">
      <c r="B41" s="37" t="s">
        <v>19</v>
      </c>
      <c r="C41" s="37"/>
      <c r="D41" s="37"/>
      <c r="E41" s="5" t="s">
        <v>6</v>
      </c>
    </row>
    <row r="44" spans="1:5" x14ac:dyDescent="0.25">
      <c r="A44" s="2" t="s">
        <v>48</v>
      </c>
    </row>
    <row r="45" spans="1:5" x14ac:dyDescent="0.25">
      <c r="A45" s="12" t="s">
        <v>31</v>
      </c>
    </row>
    <row r="46" spans="1:5" x14ac:dyDescent="0.25">
      <c r="A46" s="2" t="s">
        <v>36</v>
      </c>
      <c r="B46" s="14">
        <f>'3кв'!B50</f>
        <v>-6500.7009999999973</v>
      </c>
    </row>
    <row r="47" spans="1:5" x14ac:dyDescent="0.25">
      <c r="A47" s="16" t="s">
        <v>64</v>
      </c>
      <c r="B47" s="15"/>
    </row>
    <row r="48" spans="1:5" x14ac:dyDescent="0.25">
      <c r="A48" s="2" t="s">
        <v>33</v>
      </c>
      <c r="B48" s="15">
        <v>41712.5</v>
      </c>
    </row>
    <row r="49" spans="1:2" x14ac:dyDescent="0.25">
      <c r="A49" s="2" t="s">
        <v>55</v>
      </c>
      <c r="B49" s="15">
        <f>150*3</f>
        <v>450</v>
      </c>
    </row>
    <row r="50" spans="1:2" ht="30" x14ac:dyDescent="0.25">
      <c r="A50" s="34" t="s">
        <v>34</v>
      </c>
      <c r="B50" s="15">
        <f>E27</f>
        <v>46272.892999999996</v>
      </c>
    </row>
    <row r="51" spans="1:2" x14ac:dyDescent="0.25">
      <c r="A51" s="12" t="s">
        <v>32</v>
      </c>
      <c r="B51" s="17">
        <f>B46+B48+B49-B50</f>
        <v>-10611.093999999997</v>
      </c>
    </row>
  </sheetData>
  <mergeCells count="29">
    <mergeCell ref="A35:E35"/>
    <mergeCell ref="A36:E36"/>
    <mergeCell ref="A37:E37"/>
    <mergeCell ref="B38:D38"/>
    <mergeCell ref="A40:E40"/>
    <mergeCell ref="B41:D41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SheetLayoutView="100" workbookViewId="0">
      <selection activeCell="C19" sqref="C19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65</v>
      </c>
      <c r="B1" s="53"/>
      <c r="C1" s="53"/>
      <c r="D1" s="54"/>
    </row>
    <row r="2" spans="1:5" ht="15.75" x14ac:dyDescent="0.25">
      <c r="A2" s="55" t="s">
        <v>66</v>
      </c>
      <c r="B2" s="55"/>
      <c r="C2" s="55"/>
      <c r="D2" s="56"/>
    </row>
    <row r="3" spans="1:5" ht="15.75" x14ac:dyDescent="0.25">
      <c r="A3" s="55" t="s">
        <v>67</v>
      </c>
      <c r="B3" s="55"/>
      <c r="C3" s="55"/>
      <c r="D3" s="56"/>
    </row>
    <row r="4" spans="1:5" ht="15.75" x14ac:dyDescent="0.25">
      <c r="A4" s="53" t="s">
        <v>88</v>
      </c>
      <c r="B4" s="53"/>
      <c r="C4" s="53"/>
      <c r="D4" s="54"/>
    </row>
    <row r="5" spans="1:5" ht="15.75" x14ac:dyDescent="0.25">
      <c r="A5" s="57"/>
      <c r="B5" s="57"/>
      <c r="C5" s="57"/>
      <c r="D5" s="1"/>
    </row>
    <row r="6" spans="1:5" ht="15.75" x14ac:dyDescent="0.25">
      <c r="A6" s="56"/>
      <c r="B6" s="58" t="s">
        <v>68</v>
      </c>
      <c r="C6" s="59">
        <f>'1кв'!B47</f>
        <v>-12838.48</v>
      </c>
      <c r="D6" s="60"/>
    </row>
    <row r="7" spans="1:5" ht="15.75" x14ac:dyDescent="0.25">
      <c r="A7" s="61" t="s">
        <v>69</v>
      </c>
      <c r="B7" s="58" t="s">
        <v>96</v>
      </c>
      <c r="C7" s="59"/>
      <c r="D7" s="60"/>
    </row>
    <row r="8" spans="1:5" ht="15.75" x14ac:dyDescent="0.25">
      <c r="B8" s="62" t="s">
        <v>70</v>
      </c>
      <c r="C8" s="63">
        <f>'1кв'!B49+'2кв'!B47+'3кв'!B47+'4кв'!B48</f>
        <v>162299.16</v>
      </c>
      <c r="D8" s="64"/>
    </row>
    <row r="9" spans="1:5" ht="30" x14ac:dyDescent="0.25">
      <c r="B9" s="65" t="s">
        <v>71</v>
      </c>
      <c r="C9" s="63">
        <f>'1кв'!B50+'2кв'!B48+'3кв'!B48+'4кв'!B49</f>
        <v>2700</v>
      </c>
      <c r="D9" s="64"/>
    </row>
    <row r="10" spans="1:5" ht="15.75" x14ac:dyDescent="0.25">
      <c r="A10" s="22"/>
      <c r="B10" s="62" t="s">
        <v>72</v>
      </c>
      <c r="C10" s="66">
        <f>SUM(C8:C9)</f>
        <v>164999.16</v>
      </c>
      <c r="D10" s="60"/>
    </row>
    <row r="11" spans="1:5" ht="15.75" x14ac:dyDescent="0.25">
      <c r="A11" s="1"/>
      <c r="B11" s="67"/>
      <c r="C11" s="68"/>
      <c r="D11" s="69"/>
    </row>
    <row r="12" spans="1:5" ht="15.75" x14ac:dyDescent="0.25">
      <c r="A12" s="70" t="s">
        <v>73</v>
      </c>
      <c r="B12" s="19" t="s">
        <v>74</v>
      </c>
      <c r="C12" s="63">
        <f>'1кв'!E22+'2кв'!E22+'3кв'!E22+'4кв'!E22</f>
        <v>109530.288</v>
      </c>
      <c r="D12" s="69"/>
    </row>
    <row r="13" spans="1:5" ht="15.75" x14ac:dyDescent="0.25">
      <c r="A13" s="70"/>
      <c r="B13" s="6" t="s">
        <v>38</v>
      </c>
      <c r="C13" s="63">
        <f>'1кв'!E23+'2кв'!E23+'3кв'!E23+'4кв'!E23</f>
        <v>31326.876000000004</v>
      </c>
      <c r="D13" s="69"/>
    </row>
    <row r="14" spans="1:5" ht="15.75" x14ac:dyDescent="0.25">
      <c r="A14" s="1"/>
      <c r="B14" s="6" t="s">
        <v>28</v>
      </c>
      <c r="C14" s="63">
        <f>'1кв'!E24+'2кв'!E24+'3кв'!E24+'4кв'!E24</f>
        <v>4532.43</v>
      </c>
      <c r="D14" s="69"/>
      <c r="E14" s="71"/>
    </row>
    <row r="15" spans="1:5" ht="15.75" x14ac:dyDescent="0.25">
      <c r="A15" s="70"/>
      <c r="B15" s="72" t="s">
        <v>97</v>
      </c>
      <c r="C15" s="63">
        <f>'1кв'!E26+'4кв'!E25</f>
        <v>8129.2800000000007</v>
      </c>
      <c r="D15" s="69"/>
    </row>
    <row r="16" spans="1:5" ht="15.75" x14ac:dyDescent="0.25">
      <c r="A16" s="70"/>
      <c r="B16" s="73" t="s">
        <v>75</v>
      </c>
      <c r="C16" s="63">
        <f>SUM(C18:C19)</f>
        <v>9252.9</v>
      </c>
      <c r="D16" s="69"/>
    </row>
    <row r="17" spans="1:5" ht="15.75" x14ac:dyDescent="0.25">
      <c r="A17" s="70"/>
      <c r="B17" s="73" t="s">
        <v>76</v>
      </c>
      <c r="C17" s="63"/>
      <c r="D17" s="69"/>
    </row>
    <row r="18" spans="1:5" ht="15.75" x14ac:dyDescent="0.25">
      <c r="A18" s="70"/>
      <c r="B18" s="74" t="s">
        <v>98</v>
      </c>
      <c r="C18" s="63">
        <f>'1кв'!E25</f>
        <v>9252.9</v>
      </c>
      <c r="D18" s="69"/>
    </row>
    <row r="19" spans="1:5" ht="15.75" x14ac:dyDescent="0.25">
      <c r="A19" s="70"/>
      <c r="B19" s="73"/>
      <c r="C19" s="63"/>
      <c r="D19" s="69"/>
    </row>
    <row r="20" spans="1:5" ht="15.75" x14ac:dyDescent="0.25">
      <c r="A20" s="1"/>
      <c r="B20" s="75" t="s">
        <v>77</v>
      </c>
      <c r="C20" s="66">
        <f>SUM(C12:C16)</f>
        <v>162771.77399999998</v>
      </c>
      <c r="D20" s="69"/>
      <c r="E20" s="71"/>
    </row>
    <row r="21" spans="1:5" ht="15.75" x14ac:dyDescent="0.25">
      <c r="A21" s="1"/>
      <c r="B21" s="76" t="s">
        <v>78</v>
      </c>
      <c r="C21" s="66">
        <f>C6+C10-C20</f>
        <v>-10611.093999999983</v>
      </c>
      <c r="D21" s="69"/>
    </row>
    <row r="22" spans="1:5" ht="15.75" x14ac:dyDescent="0.25">
      <c r="A22" s="1"/>
      <c r="B22" s="61"/>
      <c r="C22" s="61"/>
      <c r="D22" s="69"/>
    </row>
    <row r="23" spans="1:5" ht="15.75" x14ac:dyDescent="0.25">
      <c r="A23" s="1"/>
      <c r="B23" s="77" t="s">
        <v>79</v>
      </c>
      <c r="C23" s="77"/>
      <c r="D23" s="69"/>
    </row>
    <row r="24" spans="1:5" ht="15.75" x14ac:dyDescent="0.25">
      <c r="A24" s="1"/>
      <c r="B24" s="77" t="s">
        <v>80</v>
      </c>
      <c r="C24" s="78">
        <v>37387.47</v>
      </c>
      <c r="D24" s="69"/>
    </row>
    <row r="25" spans="1:5" ht="15.75" x14ac:dyDescent="0.25">
      <c r="A25" s="1"/>
      <c r="B25" s="79" t="s">
        <v>81</v>
      </c>
      <c r="C25" s="80">
        <v>43859.01</v>
      </c>
      <c r="D25" s="69"/>
    </row>
    <row r="26" spans="1:5" ht="15.75" x14ac:dyDescent="0.25">
      <c r="A26" s="1"/>
      <c r="B26" s="77" t="s">
        <v>82</v>
      </c>
      <c r="C26" s="78">
        <f>C25-C24</f>
        <v>6471.5400000000009</v>
      </c>
      <c r="D26" s="69"/>
    </row>
    <row r="27" spans="1:5" ht="15.75" x14ac:dyDescent="0.25">
      <c r="A27" s="1"/>
      <c r="B27" s="61"/>
      <c r="C27" s="61"/>
      <c r="D27" s="69"/>
    </row>
    <row r="28" spans="1:5" ht="15.75" x14ac:dyDescent="0.25">
      <c r="A28" s="1"/>
      <c r="B28" s="61"/>
      <c r="C28" s="61"/>
      <c r="D28" s="69"/>
    </row>
    <row r="29" spans="1:5" ht="15.75" x14ac:dyDescent="0.25">
      <c r="A29" s="1"/>
      <c r="B29" s="61"/>
      <c r="C29" s="61"/>
      <c r="D29" s="69"/>
    </row>
    <row r="30" spans="1:5" ht="15.75" x14ac:dyDescent="0.25">
      <c r="A30" s="1"/>
      <c r="B30" s="61"/>
      <c r="C30" s="61"/>
      <c r="D30" s="69"/>
    </row>
    <row r="31" spans="1:5" ht="15.75" x14ac:dyDescent="0.25">
      <c r="A31" s="1" t="s">
        <v>83</v>
      </c>
      <c r="B31" s="61" t="s">
        <v>84</v>
      </c>
      <c r="C31" s="61"/>
      <c r="D31" s="69"/>
    </row>
    <row r="32" spans="1:5" ht="15.75" x14ac:dyDescent="0.25">
      <c r="A32" s="1"/>
      <c r="B32" s="61" t="s">
        <v>85</v>
      </c>
      <c r="C32" s="61"/>
      <c r="D32" s="69"/>
    </row>
    <row r="33" spans="1:4" ht="15.75" x14ac:dyDescent="0.25">
      <c r="A33" s="1"/>
      <c r="B33" s="61" t="s">
        <v>86</v>
      </c>
      <c r="C33" s="61"/>
      <c r="D33" s="69"/>
    </row>
    <row r="34" spans="1:4" ht="15.75" x14ac:dyDescent="0.25">
      <c r="A34" s="1"/>
      <c r="B34" s="61"/>
      <c r="C34" s="61"/>
      <c r="D34" s="69"/>
    </row>
    <row r="35" spans="1:4" ht="15.75" x14ac:dyDescent="0.25">
      <c r="A35" s="1"/>
      <c r="B35" s="61"/>
      <c r="C35" s="61"/>
      <c r="D35" s="69"/>
    </row>
    <row r="36" spans="1:4" ht="15.75" x14ac:dyDescent="0.25">
      <c r="A36" s="1"/>
      <c r="B36" s="61" t="s">
        <v>87</v>
      </c>
      <c r="C36" s="61"/>
      <c r="D36" s="69"/>
    </row>
    <row r="37" spans="1:4" ht="15.75" x14ac:dyDescent="0.25">
      <c r="A37" s="1"/>
      <c r="B37" s="61"/>
      <c r="C37" s="61"/>
      <c r="D37" s="69"/>
    </row>
    <row r="38" spans="1:4" ht="15.75" x14ac:dyDescent="0.25">
      <c r="A38" s="1"/>
      <c r="B38" s="61"/>
      <c r="C38" s="61"/>
      <c r="D38" s="69"/>
    </row>
    <row r="39" spans="1:4" ht="15.75" x14ac:dyDescent="0.25">
      <c r="A39" s="1"/>
      <c r="B39" s="61"/>
      <c r="C39" s="61"/>
      <c r="D39" s="69"/>
    </row>
    <row r="40" spans="1:4" ht="15.75" x14ac:dyDescent="0.25">
      <c r="A40" s="1"/>
      <c r="B40" s="61"/>
      <c r="C40" s="61"/>
      <c r="D40" s="69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2024-02-26T07:58:56Z</dcterms:modified>
</cp:coreProperties>
</file>